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</commentList>
</comments>
</file>

<file path=xl/sharedStrings.xml><?xml version="1.0" encoding="utf-8"?>
<sst xmlns="http://schemas.openxmlformats.org/spreadsheetml/2006/main" count="79" uniqueCount="77">
  <si>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</si>
  <si>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</si>
  <si>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</si>
  <si>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</si>
  <si>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</si>
  <si>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</si>
  <si>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</si>
  <si>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</si>
  <si>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</si>
  <si>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</si>
  <si>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</si>
  <si>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</si>
  <si>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</si>
  <si>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</si>
  <si>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</si>
  <si>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</si>
  <si>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</si>
  <si>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</si>
  <si>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</si>
  <si>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</si>
  <si>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</si>
  <si>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</si>
  <si>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</si>
  <si>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</si>
  <si>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</si>
  <si>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</si>
  <si>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</si>
  <si>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</si>
  <si>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</si>
  <si>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</si>
  <si>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>Late entries may be accepted at the organiser's discretion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</si>
  <si>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</si>
  <si>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</si>
  <si>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</si>
  <si>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</si>
  <si>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</si>
  <si>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</si>
  <si>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</si>
  <si>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</si>
  <si>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</si>
  <si>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</si>
  <si>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</si>
  <si>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</si>
  <si>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</si>
  <si>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t>B'fast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</si>
  <si>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</si>
  <si>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</si>
  <si>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</si>
  <si>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</si>
  <si>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</si>
  <si>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</si>
  <si>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</si>
  <si>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</si>
  <si>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</si>
  <si>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</si>
  <si>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</si>
  <si>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</si>
  <si>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</si>
  <si>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</si>
  <si>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</si>
  <si>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</si>
  <si>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</si>
  <si>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65 and over</t>
  </si>
  <si>
    <t xml:space="preserve">Early Bird Entries Close:  </t>
  </si>
  <si>
    <t xml:space="preserve">4 Hour Bike </t>
  </si>
  <si>
    <t>For EFT payments, please include name of one team member and “HHHH4”  in description field, e.g. Smith HHHH4</t>
  </si>
  <si>
    <t>26th March 2017</t>
  </si>
  <si>
    <t xml:space="preserve">All Entries Close:  </t>
  </si>
  <si>
    <t>5th April 2017</t>
  </si>
  <si>
    <t>Early Bird Entry Fees only till 26th March 2017</t>
  </si>
  <si>
    <t>Hubris, Hamstrings, Heros &amp; Hasbeens</t>
  </si>
  <si>
    <t>4 HOUR CYCLEGAINE</t>
  </si>
  <si>
    <t>Please use full fees form after 26th March</t>
  </si>
  <si>
    <t>Full</t>
  </si>
  <si>
    <t>E Bird</t>
  </si>
  <si>
    <t>• Entry is per person.</t>
  </si>
  <si>
    <t>8th April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</si>
</sst>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62"/>
      <name val="Calibri"/>
      <family val="2"/>
    </font>
    <font>
      <b/>
      <sz val="9"/>
      <color indexed="8"/>
      <name val="Calibri"/>
      <family val="2"/>
    </font>
    <font>
      <b/>
      <i/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Juice ITC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44" fontId="4" fillId="4" borderId="10" xfId="44" applyFont="1" applyFill="1" applyBorder="1" applyAlignment="1">
      <alignment/>
    </xf>
    <xf numFmtId="0" fontId="5" fillId="10" borderId="10" xfId="0" applyFont="1" applyFill="1" applyBorder="1" applyAlignment="1">
      <alignment horizontal="right"/>
    </xf>
    <xf numFmtId="44" fontId="5" fillId="4" borderId="11" xfId="44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2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4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right"/>
    </xf>
    <xf numFmtId="0" fontId="4" fillId="4" borderId="12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3" fillId="0" borderId="0" xfId="0" applyFont="1" applyAlignment="1">
      <alignment/>
    </xf>
    <xf numFmtId="0" fontId="46" fillId="2" borderId="10" xfId="52" applyFill="1" applyBorder="1" applyAlignment="1">
      <alignment/>
    </xf>
    <xf numFmtId="0" fontId="17" fillId="0" borderId="0" xfId="0" applyFont="1" applyAlignment="1">
      <alignment/>
    </xf>
    <xf numFmtId="0" fontId="18" fillId="2" borderId="10" xfId="52" applyFont="1" applyFill="1" applyBorder="1" applyAlignment="1" applyProtection="1">
      <alignment/>
      <protection/>
    </xf>
    <xf numFmtId="44" fontId="10" fillId="4" borderId="10" xfId="44" applyFont="1" applyFill="1" applyBorder="1" applyAlignment="1">
      <alignment vertical="top" wrapText="1"/>
    </xf>
    <xf numFmtId="44" fontId="10" fillId="4" borderId="10" xfId="44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10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10" borderId="12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/>
    </xf>
    <xf numFmtId="0" fontId="4" fillId="4" borderId="14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horizontal="right" vertical="top" wrapText="1"/>
    </xf>
    <xf numFmtId="164" fontId="6" fillId="32" borderId="10" xfId="0" applyNumberFormat="1" applyFont="1" applyFill="1" applyBorder="1" applyAlignment="1">
      <alignment horizontal="center"/>
    </xf>
    <xf numFmtId="44" fontId="16" fillId="4" borderId="10" xfId="44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9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4" fillId="2" borderId="12" xfId="0" applyFont="1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4" borderId="15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0" fontId="8" fillId="0" borderId="0" xfId="52" applyFont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 wrapText="1"/>
    </xf>
    <xf numFmtId="0" fontId="4" fillId="4" borderId="18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/>
    </xf>
    <xf numFmtId="0" fontId="5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16" fillId="10" borderId="1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1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971550</xdr:colOff>
      <xdr:row>3</xdr:row>
      <xdr:rowOff>228600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381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382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81800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Fannie Bay NT 0820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9.140625" style="1" customWidth="1"/>
    <col min="4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1" width="9.421875" style="1" customWidth="1"/>
    <col min="12" max="12" width="7.57421875" style="1" customWidth="1"/>
    <col min="13" max="13" width="11.57421875" style="1" customWidth="1"/>
    <col min="14" max="14" width="3.140625" style="1" customWidth="1"/>
    <col min="15" max="16384" width="9.140625" style="1" customWidth="1"/>
  </cols>
  <sheetData>
    <row r="1" spans="3:8" ht="21">
      <c r="C1" s="45" t="s">
        <v>26</v>
      </c>
      <c r="D1" s="45"/>
      <c r="E1" s="45"/>
      <c r="F1" s="45"/>
      <c r="G1" s="45"/>
      <c r="H1" s="45"/>
    </row>
    <row r="2" spans="3:8" ht="22.5">
      <c r="C2" s="46" t="s">
        <v>70</v>
      </c>
      <c r="D2" s="46"/>
      <c r="E2" s="46"/>
      <c r="F2" s="46"/>
      <c r="G2" s="46"/>
      <c r="H2" s="46"/>
    </row>
    <row r="3" spans="3:8" ht="18.75">
      <c r="C3" s="47" t="s">
        <v>71</v>
      </c>
      <c r="D3" s="47"/>
      <c r="E3" s="47"/>
      <c r="F3" s="47"/>
      <c r="G3" s="47"/>
      <c r="H3" s="47"/>
    </row>
    <row r="4" spans="3:15" ht="18.75">
      <c r="C4" s="47" t="s">
        <v>76</v>
      </c>
      <c r="D4" s="47"/>
      <c r="E4" s="47"/>
      <c r="F4" s="47"/>
      <c r="G4" s="47"/>
      <c r="H4" s="47"/>
      <c r="O4" s="22"/>
    </row>
    <row r="5" ht="12.75">
      <c r="O5" s="22"/>
    </row>
    <row r="6" spans="3:15" ht="12.75">
      <c r="C6" s="13" t="s">
        <v>42</v>
      </c>
      <c r="D6" s="14"/>
      <c r="E6" s="14"/>
      <c r="F6" s="14"/>
      <c r="G6" s="14"/>
      <c r="H6" s="15"/>
      <c r="O6" s="22"/>
    </row>
    <row r="7" spans="3:15" ht="15" customHeight="1">
      <c r="C7" s="70" t="s">
        <v>35</v>
      </c>
      <c r="D7" s="71"/>
      <c r="E7" s="71"/>
      <c r="F7" s="71"/>
      <c r="G7" s="71"/>
      <c r="H7" s="72"/>
      <c r="I7" s="5" t="s">
        <v>11</v>
      </c>
      <c r="J7" s="68" t="s">
        <v>64</v>
      </c>
      <c r="K7" s="68"/>
      <c r="L7" s="68"/>
      <c r="M7" s="68"/>
      <c r="O7" s="22"/>
    </row>
    <row r="8" spans="9:15" ht="15" customHeight="1">
      <c r="I8" s="5" t="s">
        <v>12</v>
      </c>
      <c r="J8" s="69">
        <f>IF(C67&gt;0,IF(C68&gt;0,"Mixed","Male"),IF(C68=0,"","Female"))</f>
      </c>
      <c r="K8" s="69"/>
      <c r="L8" s="69"/>
      <c r="M8" s="69"/>
      <c r="O8" s="22"/>
    </row>
    <row r="9" spans="9:13" ht="15" customHeight="1">
      <c r="I9" s="5" t="s">
        <v>24</v>
      </c>
      <c r="J9" s="18">
        <f>IF(J68=1,I68,"")</f>
      </c>
      <c r="K9" s="76">
        <f>IF(SUM(J11:J15)&gt;0,IF(J67=1,I67,IF(J70=1,I70,IF(J71=1,I71,IF(J72=1,I72,I69)))),"")</f>
      </c>
      <c r="L9" s="76"/>
      <c r="M9" s="77"/>
    </row>
    <row r="10" spans="2:13" ht="15" customHeight="1">
      <c r="B10" s="3" t="s">
        <v>0</v>
      </c>
      <c r="C10" s="49" t="s">
        <v>1</v>
      </c>
      <c r="D10" s="50"/>
      <c r="E10" s="49" t="s">
        <v>2</v>
      </c>
      <c r="F10" s="78"/>
      <c r="G10" s="50"/>
      <c r="H10" s="3" t="s">
        <v>3</v>
      </c>
      <c r="I10" s="3" t="s">
        <v>4</v>
      </c>
      <c r="J10" s="3" t="s">
        <v>5</v>
      </c>
      <c r="K10" s="3" t="s">
        <v>51</v>
      </c>
      <c r="L10" s="3" t="s">
        <v>44</v>
      </c>
      <c r="M10" s="3" t="s">
        <v>6</v>
      </c>
    </row>
    <row r="11" spans="2:13" ht="15" customHeight="1">
      <c r="B11" s="2"/>
      <c r="C11" s="48"/>
      <c r="D11" s="33"/>
      <c r="E11" s="32"/>
      <c r="F11" s="37"/>
      <c r="G11" s="33"/>
      <c r="H11" s="10"/>
      <c r="I11" s="23"/>
      <c r="J11" s="2"/>
      <c r="K11" s="2"/>
      <c r="L11" s="16"/>
      <c r="M11" s="4">
        <f>IF(J11&lt;&gt;0,(IF(J11&lt;5,0,IF(J11&lt;14,E$20,IF(J11&lt;18,F$20,IF(J11&lt;60,B$20,IF(J11&gt;64,C$20,B$20))))))+(IF(L11="Yes",F$21,0)),"")</f>
      </c>
    </row>
    <row r="12" spans="2:13" ht="15" customHeight="1">
      <c r="B12" s="29"/>
      <c r="C12" s="48"/>
      <c r="D12" s="33"/>
      <c r="E12" s="32"/>
      <c r="F12" s="37"/>
      <c r="G12" s="33"/>
      <c r="H12" s="10"/>
      <c r="I12" s="21"/>
      <c r="J12" s="2"/>
      <c r="K12" s="2"/>
      <c r="L12" s="16"/>
      <c r="M12" s="4">
        <f>IF(J12&lt;&gt;0,(IF(J12&lt;5,0,IF(J12&lt;14,E$20,IF(J12&lt;18,F$20,IF(J12&lt;60,B$20,IF(J12&gt;64,C$20,B$20))))))+(IF(L12="Yes",F$21,0)),"")</f>
      </c>
    </row>
    <row r="13" spans="2:13" ht="15" customHeight="1">
      <c r="B13" s="2"/>
      <c r="C13" s="32"/>
      <c r="D13" s="33"/>
      <c r="E13" s="32"/>
      <c r="F13" s="37"/>
      <c r="G13" s="33"/>
      <c r="H13" s="10"/>
      <c r="I13" s="2"/>
      <c r="J13" s="2"/>
      <c r="K13" s="2"/>
      <c r="L13" s="16"/>
      <c r="M13" s="4">
        <f>IF(J13&lt;&gt;0,(IF(J13&lt;5,0,IF(J13&lt;14,E$20,IF(J13&lt;18,F$20,IF(J13&lt;60,B$20,IF(J13&gt;64,C$20,B$20))))))+(IF(L13="Yes",F$21,0)),"")</f>
      </c>
    </row>
    <row r="14" spans="2:13" ht="15" customHeight="1">
      <c r="B14" s="2"/>
      <c r="C14" s="32"/>
      <c r="D14" s="33"/>
      <c r="E14" s="62"/>
      <c r="F14" s="63"/>
      <c r="G14" s="64"/>
      <c r="H14" s="10"/>
      <c r="I14" s="2"/>
      <c r="J14" s="2"/>
      <c r="K14" s="2"/>
      <c r="L14" s="16"/>
      <c r="M14" s="4">
        <f>IF(J14&lt;&gt;0,(IF(J14&lt;5,0,IF(J14&lt;14,E$20,IF(J14&lt;18,F$20,IF(J14&lt;60,B$20,IF(J14&gt;64,C$20,B$20))))))+(IF(L14="Yes",F$21,0)),"")</f>
      </c>
    </row>
    <row r="15" spans="2:13" ht="15" customHeight="1">
      <c r="B15" s="2"/>
      <c r="C15" s="32"/>
      <c r="D15" s="33"/>
      <c r="E15" s="32"/>
      <c r="F15" s="37"/>
      <c r="G15" s="33"/>
      <c r="H15" s="10"/>
      <c r="I15" s="2"/>
      <c r="J15" s="2"/>
      <c r="K15" s="2"/>
      <c r="L15" s="16"/>
      <c r="M15" s="4">
        <f>IF(J15&lt;&gt;0,(IF(J15&lt;5,0,IF(J15&lt;14,E$20,IF(J15&lt;18,F$20,IF(J15&lt;60,B$20,IF(J15&gt;64,C$20,B$20))))))+(IF(L15="Yes",F$21,0)),"")</f>
      </c>
    </row>
    <row r="16" spans="11:13" ht="15" customHeight="1">
      <c r="K16" s="65" t="s">
        <v>13</v>
      </c>
      <c r="L16" s="66"/>
      <c r="M16" s="6">
        <f>SUM(M11:M15)</f>
        <v>0</v>
      </c>
    </row>
    <row r="17" spans="2:6" ht="12.75">
      <c r="B17" s="73" t="s">
        <v>69</v>
      </c>
      <c r="C17" s="74"/>
      <c r="D17" s="74"/>
      <c r="E17" s="74"/>
      <c r="F17" s="75"/>
    </row>
    <row r="18" spans="2:13" ht="12.75">
      <c r="B18" s="42" t="s">
        <v>9</v>
      </c>
      <c r="C18" s="41" t="s">
        <v>62</v>
      </c>
      <c r="D18" s="41" t="s">
        <v>10</v>
      </c>
      <c r="E18" s="41"/>
      <c r="F18" s="41"/>
      <c r="I18" s="31" t="s">
        <v>52</v>
      </c>
      <c r="J18" s="31"/>
      <c r="K18" s="31"/>
      <c r="L18" s="31"/>
      <c r="M18" s="2"/>
    </row>
    <row r="19" spans="2:6" ht="12.75" customHeight="1">
      <c r="B19" s="42"/>
      <c r="C19" s="41"/>
      <c r="D19" s="12" t="s">
        <v>36</v>
      </c>
      <c r="E19" s="12" t="s">
        <v>37</v>
      </c>
      <c r="F19" s="12" t="s">
        <v>38</v>
      </c>
    </row>
    <row r="20" spans="1:7" ht="12.75">
      <c r="A20" s="28" t="s">
        <v>74</v>
      </c>
      <c r="B20" s="24">
        <v>40</v>
      </c>
      <c r="C20" s="24">
        <v>30</v>
      </c>
      <c r="D20" s="25" t="s">
        <v>39</v>
      </c>
      <c r="E20" s="24">
        <v>10</v>
      </c>
      <c r="F20" s="24">
        <v>20</v>
      </c>
      <c r="G20" s="27"/>
    </row>
    <row r="21" spans="1:13" ht="12.75">
      <c r="A21" s="28" t="s">
        <v>73</v>
      </c>
      <c r="B21" s="24">
        <v>45</v>
      </c>
      <c r="C21" s="24">
        <v>32</v>
      </c>
      <c r="D21" s="25" t="s">
        <v>39</v>
      </c>
      <c r="E21" s="24">
        <v>10</v>
      </c>
      <c r="F21" s="24">
        <v>20</v>
      </c>
      <c r="G21" s="27"/>
      <c r="I21" s="31" t="s">
        <v>34</v>
      </c>
      <c r="J21" s="31"/>
      <c r="K21" s="31"/>
      <c r="L21" s="31"/>
      <c r="M21" s="19"/>
    </row>
    <row r="22" ht="12.75"/>
    <row r="23" spans="2:13" ht="12.75" customHeight="1">
      <c r="B23" s="8" t="s">
        <v>27</v>
      </c>
      <c r="J23" s="34" t="s">
        <v>43</v>
      </c>
      <c r="K23" s="35"/>
      <c r="L23" s="35"/>
      <c r="M23" s="36"/>
    </row>
    <row r="24" spans="2:13" ht="12.75" customHeight="1">
      <c r="B24" s="1" t="s">
        <v>41</v>
      </c>
      <c r="J24" s="38" t="s">
        <v>45</v>
      </c>
      <c r="K24" s="39"/>
      <c r="L24" s="52" t="s">
        <v>46</v>
      </c>
      <c r="M24" s="53"/>
    </row>
    <row r="25" spans="2:13" ht="12.75" customHeight="1">
      <c r="B25" s="1" t="s">
        <v>40</v>
      </c>
      <c r="J25" s="56" t="s">
        <v>47</v>
      </c>
      <c r="K25" s="57"/>
      <c r="L25" s="43" t="s">
        <v>48</v>
      </c>
      <c r="M25" s="44"/>
    </row>
    <row r="26" spans="2:13" ht="12.75" customHeight="1">
      <c r="B26" s="1" t="s">
        <v>28</v>
      </c>
      <c r="J26" s="58" t="s">
        <v>49</v>
      </c>
      <c r="K26" s="57"/>
      <c r="L26" s="43" t="s">
        <v>50</v>
      </c>
      <c r="M26" s="44"/>
    </row>
    <row r="27" spans="2:13" ht="12.75" customHeight="1">
      <c r="B27" s="51" t="s">
        <v>53</v>
      </c>
      <c r="C27" s="51"/>
      <c r="D27" s="51"/>
      <c r="E27" s="51"/>
      <c r="F27" s="51"/>
      <c r="G27" s="51"/>
      <c r="H27" s="51"/>
      <c r="J27" s="55" t="s">
        <v>65</v>
      </c>
      <c r="K27" s="55"/>
      <c r="L27" s="55"/>
      <c r="M27" s="55"/>
    </row>
    <row r="28" spans="2:13" ht="12.75" customHeight="1">
      <c r="B28" s="51"/>
      <c r="C28" s="51"/>
      <c r="D28" s="51"/>
      <c r="E28" s="51"/>
      <c r="F28" s="51"/>
      <c r="G28" s="51"/>
      <c r="H28" s="51"/>
      <c r="J28" s="55"/>
      <c r="K28" s="55"/>
      <c r="L28" s="55"/>
      <c r="M28" s="55"/>
    </row>
    <row r="29" spans="2:13" ht="12.75">
      <c r="B29" s="51"/>
      <c r="C29" s="51"/>
      <c r="D29" s="51"/>
      <c r="E29" s="51"/>
      <c r="F29" s="51"/>
      <c r="G29" s="51"/>
      <c r="H29" s="51"/>
      <c r="J29" s="55"/>
      <c r="K29" s="55"/>
      <c r="L29" s="55"/>
      <c r="M29" s="55"/>
    </row>
    <row r="30" spans="2:13" ht="12.75">
      <c r="B30" s="9" t="s">
        <v>29</v>
      </c>
      <c r="J30" s="67"/>
      <c r="K30" s="67"/>
      <c r="L30" s="67"/>
      <c r="M30" s="11"/>
    </row>
    <row r="31" spans="2:13" ht="15">
      <c r="B31" s="30" t="s">
        <v>75</v>
      </c>
      <c r="I31" s="26" t="s">
        <v>63</v>
      </c>
      <c r="J31" s="40" t="s">
        <v>66</v>
      </c>
      <c r="K31" s="40"/>
      <c r="L31" s="40"/>
      <c r="M31" s="40"/>
    </row>
    <row r="32" spans="9:13" ht="15">
      <c r="I32" s="17" t="s">
        <v>67</v>
      </c>
      <c r="J32" s="40" t="s">
        <v>68</v>
      </c>
      <c r="K32" s="40"/>
      <c r="L32" s="40"/>
      <c r="M32" s="40"/>
    </row>
    <row r="33" spans="9:13" ht="12.75">
      <c r="I33" s="59" t="s">
        <v>30</v>
      </c>
      <c r="J33" s="59"/>
      <c r="K33" s="59"/>
      <c r="L33" s="59"/>
      <c r="M33" s="59"/>
    </row>
    <row r="34" spans="2:13" ht="12.75">
      <c r="B34" s="54" t="s">
        <v>31</v>
      </c>
      <c r="C34" s="54"/>
      <c r="D34" s="54"/>
      <c r="E34" s="54"/>
      <c r="F34" s="54"/>
      <c r="G34" s="54"/>
      <c r="H34" s="54"/>
      <c r="I34" s="60" t="s">
        <v>72</v>
      </c>
      <c r="J34" s="61"/>
      <c r="K34" s="61"/>
      <c r="L34" s="61"/>
      <c r="M34" s="61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7"/>
      <c r="M64" s="7"/>
      <c r="N64" s="7"/>
      <c r="O64" s="7"/>
    </row>
    <row r="65" spans="1:15" ht="12.75">
      <c r="A65" s="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7"/>
      <c r="M65" s="7"/>
      <c r="N65" s="7"/>
      <c r="O65" s="7"/>
    </row>
    <row r="66" spans="1:15" ht="12.75">
      <c r="A66" s="7"/>
      <c r="B66" s="20" t="s">
        <v>14</v>
      </c>
      <c r="C66" s="20"/>
      <c r="D66" s="20"/>
      <c r="E66" s="20"/>
      <c r="F66" s="20"/>
      <c r="G66" s="20" t="s">
        <v>20</v>
      </c>
      <c r="H66" s="20"/>
      <c r="I66" s="20" t="s">
        <v>21</v>
      </c>
      <c r="J66" s="20" t="s">
        <v>32</v>
      </c>
      <c r="K66" s="20"/>
      <c r="L66" s="7"/>
      <c r="M66" s="7"/>
      <c r="N66" s="7"/>
      <c r="O66" s="7"/>
    </row>
    <row r="67" spans="1:15" ht="12.75">
      <c r="A67" s="7"/>
      <c r="B67" s="20" t="s">
        <v>8</v>
      </c>
      <c r="C67" s="20">
        <f>COUNTIF(K11:K15,"Male")</f>
        <v>0</v>
      </c>
      <c r="D67" s="20"/>
      <c r="E67" s="20"/>
      <c r="F67" s="20"/>
      <c r="G67" s="20" t="s">
        <v>19</v>
      </c>
      <c r="H67" s="20"/>
      <c r="I67" s="20" t="s">
        <v>61</v>
      </c>
      <c r="J67" s="20">
        <f>IF(C69&gt;0,IF(C74&gt;C69,0,1),0)</f>
        <v>0</v>
      </c>
      <c r="K67" s="20"/>
      <c r="L67" s="7"/>
      <c r="M67" s="7"/>
      <c r="N67" s="7"/>
      <c r="O67" s="7"/>
    </row>
    <row r="68" spans="1:15" ht="12.75">
      <c r="A68" s="7"/>
      <c r="B68" s="20" t="s">
        <v>7</v>
      </c>
      <c r="C68" s="20">
        <f>COUNTIF(K11:K15,"Female")</f>
        <v>0</v>
      </c>
      <c r="D68" s="20"/>
      <c r="E68" s="20"/>
      <c r="F68" s="20"/>
      <c r="G68" s="20" t="s">
        <v>57</v>
      </c>
      <c r="H68" s="20"/>
      <c r="I68" s="20" t="s">
        <v>59</v>
      </c>
      <c r="J68" s="20">
        <f>IF(M18="Yes",1,0)</f>
        <v>0</v>
      </c>
      <c r="K68" s="20"/>
      <c r="L68" s="7"/>
      <c r="M68" s="7"/>
      <c r="N68" s="7"/>
      <c r="O68" s="7"/>
    </row>
    <row r="69" spans="1:15" ht="12.75">
      <c r="A69" s="7"/>
      <c r="B69" s="20" t="s">
        <v>15</v>
      </c>
      <c r="C69" s="20">
        <f>COUNTIF(J11:J15,"&lt;18")-COUNTIF(J11:J15,"&lt;5")</f>
        <v>0</v>
      </c>
      <c r="D69" s="20"/>
      <c r="E69" s="20"/>
      <c r="F69" s="20"/>
      <c r="G69" s="20" t="s">
        <v>55</v>
      </c>
      <c r="H69" s="20"/>
      <c r="I69" s="20" t="s">
        <v>16</v>
      </c>
      <c r="J69" s="20">
        <v>1</v>
      </c>
      <c r="K69" s="20"/>
      <c r="L69" s="7"/>
      <c r="M69" s="7"/>
      <c r="N69" s="7"/>
      <c r="O69" s="7"/>
    </row>
    <row r="70" spans="1:15" ht="12.75">
      <c r="A70" s="7"/>
      <c r="B70" s="20" t="s">
        <v>16</v>
      </c>
      <c r="C70" s="20">
        <f>COUNTIF(J11:J15,"&gt; 17")-COUNTIF(J11:J15,"&gt; 39")</f>
        <v>0</v>
      </c>
      <c r="D70" s="20"/>
      <c r="E70" s="20"/>
      <c r="F70" s="20"/>
      <c r="G70" s="20" t="s">
        <v>33</v>
      </c>
      <c r="H70" s="20"/>
      <c r="I70" s="20" t="s">
        <v>22</v>
      </c>
      <c r="J70" s="20">
        <f>IF(C71&gt;0,(IF(C69&gt;0,0,IF(C70=0,1,0))),0)</f>
        <v>0</v>
      </c>
      <c r="K70" s="20"/>
      <c r="L70" s="7"/>
      <c r="M70" s="7"/>
      <c r="N70" s="7"/>
      <c r="O70" s="7"/>
    </row>
    <row r="71" spans="1:15" ht="12.75">
      <c r="A71" s="7"/>
      <c r="B71" s="20" t="s">
        <v>17</v>
      </c>
      <c r="C71" s="20">
        <f>COUNTIF(J11:J15,"&gt; 39")-COUNTIF(J11:J15,"&gt; 54")</f>
        <v>0</v>
      </c>
      <c r="D71" s="20"/>
      <c r="E71" s="20"/>
      <c r="F71" s="20"/>
      <c r="G71" s="20" t="s">
        <v>58</v>
      </c>
      <c r="H71" s="20"/>
      <c r="I71" s="20" t="s">
        <v>23</v>
      </c>
      <c r="J71" s="20">
        <f>IF(C72&gt;0,IF(C71&gt;0,0,IF(C70&gt;0,0,IF(C69=0,1,0))),0)</f>
        <v>0</v>
      </c>
      <c r="K71" s="20"/>
      <c r="L71" s="7"/>
      <c r="M71" s="7"/>
      <c r="N71" s="7"/>
      <c r="O71" s="7"/>
    </row>
    <row r="72" spans="1:15" ht="12.75">
      <c r="A72" s="7"/>
      <c r="B72" s="20" t="s">
        <v>18</v>
      </c>
      <c r="C72" s="20">
        <f>COUNTIF(J11:J15,"&gt; 54")-COUNTIF(J11:J15,"&gt;64")</f>
        <v>0</v>
      </c>
      <c r="D72" s="20"/>
      <c r="E72" s="20"/>
      <c r="F72" s="20"/>
      <c r="G72" s="20" t="s">
        <v>56</v>
      </c>
      <c r="H72" s="20"/>
      <c r="I72" s="20" t="s">
        <v>60</v>
      </c>
      <c r="J72" s="20">
        <f>IF(C73&gt;0,IF(C72&gt;0,0,IF(C71&gt;0,0,IF(C70&gt;0,0,IF(C69&gt;0,0,1)))),0)</f>
        <v>0</v>
      </c>
      <c r="K72" s="20"/>
      <c r="L72" s="7"/>
      <c r="M72" s="7"/>
      <c r="N72" s="7"/>
      <c r="O72" s="7"/>
    </row>
    <row r="73" spans="1:15" ht="12.75">
      <c r="A73" s="7"/>
      <c r="B73" s="20" t="s">
        <v>54</v>
      </c>
      <c r="C73" s="20">
        <f>COUNTIF(J11:J15,"&gt; 64")</f>
        <v>0</v>
      </c>
      <c r="D73" s="20"/>
      <c r="E73" s="20"/>
      <c r="F73" s="20"/>
      <c r="G73" s="20"/>
      <c r="H73" s="20"/>
      <c r="I73" s="20"/>
      <c r="J73" s="20"/>
      <c r="K73" s="20"/>
      <c r="L73" s="7"/>
      <c r="M73" s="7"/>
      <c r="N73" s="7"/>
      <c r="O73" s="7"/>
    </row>
    <row r="74" spans="1:15" ht="12.75">
      <c r="A74" s="7"/>
      <c r="B74" s="20" t="s">
        <v>25</v>
      </c>
      <c r="C74" s="20">
        <f>SUM(C69:C73)</f>
        <v>0</v>
      </c>
      <c r="D74" s="20"/>
      <c r="E74" s="20"/>
      <c r="F74" s="20"/>
      <c r="G74" s="20"/>
      <c r="H74" s="20"/>
      <c r="I74" s="20"/>
      <c r="J74" s="20"/>
      <c r="K74" s="20"/>
      <c r="L74" s="7"/>
      <c r="M74" s="7"/>
      <c r="N74" s="7"/>
      <c r="O74" s="7"/>
    </row>
    <row r="75" spans="1:15" ht="12.75">
      <c r="A75" s="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7"/>
      <c r="M75" s="7"/>
      <c r="N75" s="7"/>
      <c r="O75" s="7"/>
    </row>
    <row r="76" spans="1:15" ht="12.75">
      <c r="A76" s="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7"/>
      <c r="M76" s="7"/>
      <c r="N76" s="7"/>
      <c r="O76" s="7"/>
    </row>
    <row r="77" spans="1:15" ht="12.75">
      <c r="A77" s="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7"/>
      <c r="M77" s="7"/>
      <c r="N77" s="7"/>
      <c r="O77" s="7"/>
    </row>
    <row r="78" spans="1:15" ht="12.75">
      <c r="A78" s="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</sheetData>
  <sheetProtection/>
  <protectedRanges>
    <protectedRange password="CED6" sqref="J7" name="Event Type"/>
    <protectedRange password="CED6" sqref="B14:J15" name="Team Details"/>
    <protectedRange password="CED6" sqref="B11:L11 M18 B12:J13 K12:L15" name="Team Details_1_2"/>
  </protectedRanges>
  <mergeCells count="42">
    <mergeCell ref="J7:M7"/>
    <mergeCell ref="J8:M8"/>
    <mergeCell ref="C7:H7"/>
    <mergeCell ref="B17:F17"/>
    <mergeCell ref="C13:D13"/>
    <mergeCell ref="K9:M9"/>
    <mergeCell ref="E10:G10"/>
    <mergeCell ref="E12:G12"/>
    <mergeCell ref="K16:L16"/>
    <mergeCell ref="C12:D12"/>
    <mergeCell ref="J32:M32"/>
    <mergeCell ref="E13:G13"/>
    <mergeCell ref="C14:D14"/>
    <mergeCell ref="I21:L21"/>
    <mergeCell ref="E15:G15"/>
    <mergeCell ref="J30:L30"/>
    <mergeCell ref="B34:H34"/>
    <mergeCell ref="J27:M29"/>
    <mergeCell ref="J25:K25"/>
    <mergeCell ref="J26:K26"/>
    <mergeCell ref="I33:M33"/>
    <mergeCell ref="I34:M34"/>
    <mergeCell ref="B18:B19"/>
    <mergeCell ref="L25:M25"/>
    <mergeCell ref="C1:H1"/>
    <mergeCell ref="C2:H2"/>
    <mergeCell ref="C3:H3"/>
    <mergeCell ref="C4:H4"/>
    <mergeCell ref="C11:D11"/>
    <mergeCell ref="C10:D10"/>
    <mergeCell ref="L24:M24"/>
    <mergeCell ref="C18:C19"/>
    <mergeCell ref="I18:L18"/>
    <mergeCell ref="C15:D15"/>
    <mergeCell ref="J23:M23"/>
    <mergeCell ref="E11:G11"/>
    <mergeCell ref="J24:K24"/>
    <mergeCell ref="J31:M31"/>
    <mergeCell ref="D18:F18"/>
    <mergeCell ref="L26:M26"/>
    <mergeCell ref="B27:H29"/>
    <mergeCell ref="E14:G14"/>
  </mergeCells>
  <dataValidations count="5">
    <dataValidation type="list" allowBlank="1" showInputMessage="1" showErrorMessage="1" sqref="K11:K15">
      <formula1>"Female,Male"</formula1>
    </dataValidation>
    <dataValidation type="list" allowBlank="1" showInputMessage="1" showErrorMessage="1" sqref="M18">
      <formula1>"No,Yes"</formula1>
    </dataValidation>
    <dataValidation type="list" allowBlank="1" showInputMessage="1" showErrorMessage="1" sqref="M21">
      <formula1>"EFT,Cash,Cheque,Money Order"</formula1>
    </dataValidation>
    <dataValidation type="list" allowBlank="1" showInputMessage="1" showErrorMessage="1" sqref="J7:M7">
      <formula1>"4 Hour Bike "</formula1>
    </dataValidation>
    <dataValidation type="list" allowBlank="1" showInputMessage="1" showErrorMessage="1" sqref="L11:L15">
      <formula1>"Yes,No"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Sue Berger</cp:lastModifiedBy>
  <cp:lastPrinted>2016-04-17T05:12:17Z</cp:lastPrinted>
  <dcterms:created xsi:type="dcterms:W3CDTF">2015-04-19T04:22:54Z</dcterms:created>
  <dcterms:modified xsi:type="dcterms:W3CDTF">2017-02-28T09:28:11Z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